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9\Tabeller til nedlastning\"/>
    </mc:Choice>
  </mc:AlternateContent>
  <bookViews>
    <workbookView xWindow="120" yWindow="105" windowWidth="15180" windowHeight="9285"/>
  </bookViews>
  <sheets>
    <sheet name="Hovedoversikt drift" sheetId="1" r:id="rId1"/>
  </sheets>
  <definedNames>
    <definedName name="_xlnm.Print_Area" localSheetId="0">'Hovedoversikt drift'!$A$1:$G$64</definedName>
    <definedName name="_xlnm.Print_Titles" localSheetId="0">'Hovedoversikt drift'!$4:$4</definedName>
  </definedNames>
  <calcPr calcId="171027" concurrentCalc="0"/>
</workbook>
</file>

<file path=xl/calcChain.xml><?xml version="1.0" encoding="utf-8"?>
<calcChain xmlns="http://schemas.openxmlformats.org/spreadsheetml/2006/main">
  <c r="C48" i="1" l="1"/>
  <c r="B48" i="1"/>
  <c r="C15" i="1"/>
  <c r="B60" i="1"/>
  <c r="B41" i="1"/>
  <c r="B15" i="1"/>
  <c r="B54" i="1"/>
  <c r="F60" i="1"/>
  <c r="G60" i="1"/>
  <c r="C54" i="1"/>
  <c r="D54" i="1"/>
  <c r="E54" i="1"/>
  <c r="F54" i="1"/>
  <c r="G54" i="1"/>
  <c r="F41" i="1"/>
  <c r="G41" i="1"/>
  <c r="F34" i="1"/>
  <c r="G34" i="1"/>
  <c r="F25" i="1"/>
  <c r="G25" i="1"/>
  <c r="F15" i="1"/>
  <c r="G15" i="1"/>
  <c r="G43" i="1"/>
  <c r="F43" i="1"/>
  <c r="F27" i="1"/>
  <c r="G27" i="1"/>
  <c r="E34" i="1"/>
  <c r="E41" i="1"/>
  <c r="E60" i="1"/>
  <c r="E25" i="1"/>
  <c r="E15" i="1"/>
  <c r="B25" i="1"/>
  <c r="B27" i="1"/>
  <c r="F47" i="1"/>
  <c r="G47" i="1"/>
  <c r="E43" i="1"/>
  <c r="E27" i="1"/>
  <c r="G63" i="1"/>
  <c r="G48" i="1"/>
  <c r="F63" i="1"/>
  <c r="F48" i="1"/>
  <c r="E47" i="1"/>
  <c r="C25" i="1"/>
  <c r="D25" i="1"/>
  <c r="E63" i="1"/>
  <c r="E48" i="1"/>
  <c r="D15" i="1"/>
  <c r="C60" i="1"/>
  <c r="B34" i="1"/>
  <c r="B43" i="1"/>
  <c r="B47" i="1"/>
  <c r="B63" i="1"/>
  <c r="C34" i="1"/>
  <c r="D34" i="1"/>
  <c r="C41" i="1"/>
  <c r="D41" i="1"/>
  <c r="D60" i="1"/>
  <c r="C43" i="1"/>
  <c r="D43" i="1"/>
  <c r="C27" i="1"/>
  <c r="D27" i="1"/>
  <c r="D47" i="1"/>
  <c r="C47" i="1"/>
  <c r="C63" i="1"/>
  <c r="D63" i="1"/>
  <c r="D48" i="1"/>
</calcChain>
</file>

<file path=xl/sharedStrings.xml><?xml version="1.0" encoding="utf-8"?>
<sst xmlns="http://schemas.openxmlformats.org/spreadsheetml/2006/main" count="53" uniqueCount="53">
  <si>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</si>
  <si>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</si>
  <si>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</si>
  <si>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</si>
  <si>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</si>
  <si>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</si>
  <si>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</si>
  <si>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</si>
  <si>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</si>
  <si>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</si>
  <si>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</si>
  <si>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</si>
  <si>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</si>
  <si>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</si>
  <si>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</si>
  <si>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</si>
  <si>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</si>
  <si>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</si>
  <si>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</si>
  <si>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</si>
  <si>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</si>
  <si>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Mottatte avdrag på utlån</t>
  </si>
  <si>
    <t>Sum eksterne finansinntekter</t>
  </si>
  <si>
    <t>Finansutgifter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</si>
  <si>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</si>
  <si>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</si>
  <si>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</si>
  <si>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</si>
  <si>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</si>
  <si>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</si>
  <si>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</si>
  <si>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</si>
  <si>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</si>
  <si>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</si>
  <si>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</si>
  <si>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</si>
  <si>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Sum avsetninger</t>
  </si>
  <si>
    <t>Renteinntekter og utbytte</t>
  </si>
  <si>
    <t>Avdrag på lån</t>
  </si>
  <si>
    <t>Regnskapsmessig mer-/mindreforbruk</t>
  </si>
  <si>
    <t>Renteutgifter og låneomkostninger</t>
  </si>
  <si>
    <t>Avsatt til disposisjonsfond</t>
  </si>
  <si>
    <t>Avsatt til bundne fond</t>
  </si>
  <si>
    <t>Gevinst på finansielle instrumenter (omløpsmidler)</t>
  </si>
  <si>
    <t>Tap på finansielle instrumenter (omløpsmidler)</t>
  </si>
  <si>
    <t>Hovedoversikt - drift</t>
  </si>
  <si>
    <t xml:space="preserve">  Budsjett 2018</t>
  </si>
  <si>
    <t xml:space="preserve">  Budsjett 2019</t>
  </si>
  <si>
    <t xml:space="preserve">  Budsjett 2020</t>
  </si>
  <si>
    <t xml:space="preserve">  Regnskap 2016</t>
  </si>
  <si>
    <t xml:space="preserve"> Opprinnelig budsjett 2017</t>
  </si>
  <si>
    <t xml:space="preserve">  Budsjett 2021</t>
  </si>
  <si>
    <t>Netto driftsresultat i pst av bto 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</si>
</sst>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6" formatCode="0.0\ 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4"/>
      <color rgb="FF92D050"/>
      <name val="Arial"/>
      <family val="2"/>
    </font>
    <font>
      <sz val="18"/>
      <color rgb="FF00B0F0"/>
      <name val="Times New Roman"/>
      <family val="1"/>
    </font>
    <font>
      <sz val="10"/>
      <name val="Arial"/>
      <family val="2"/>
    </font>
    <font>
      <b/>
      <i/>
      <sz val="10"/>
      <color theme="1" tint="0.499984740745262"/>
      <name val="Arial"/>
      <family val="2"/>
    </font>
    <font>
      <i/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5" fillId="0" borderId="0" xfId="0" applyNumberFormat="1" applyFont="1" applyBorder="1"/>
    <xf numFmtId="0" fontId="5" fillId="0" borderId="1" xfId="0" applyFont="1" applyBorder="1"/>
    <xf numFmtId="0" fontId="5" fillId="2" borderId="2" xfId="0" applyFont="1" applyFill="1" applyBorder="1"/>
    <xf numFmtId="0" fontId="6" fillId="0" borderId="0" xfId="0" applyFont="1"/>
    <xf numFmtId="164" fontId="3" fillId="0" borderId="0" xfId="2" applyNumberFormat="1" applyFont="1"/>
    <xf numFmtId="164" fontId="5" fillId="2" borderId="2" xfId="2" applyNumberFormat="1" applyFont="1" applyFill="1" applyBorder="1"/>
    <xf numFmtId="164" fontId="5" fillId="0" borderId="0" xfId="2" applyNumberFormat="1" applyFont="1" applyBorder="1"/>
    <xf numFmtId="164" fontId="5" fillId="0" borderId="0" xfId="2" applyNumberFormat="1" applyFont="1"/>
    <xf numFmtId="164" fontId="5" fillId="0" borderId="1" xfId="2" applyNumberFormat="1" applyFont="1" applyBorder="1"/>
    <xf numFmtId="10" fontId="3" fillId="0" borderId="0" xfId="0" applyNumberFormat="1" applyFont="1"/>
    <xf numFmtId="16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5" fillId="0" borderId="0" xfId="2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3" fillId="0" borderId="0" xfId="3" applyNumberFormat="1" applyFont="1"/>
    <xf numFmtId="166" fontId="5" fillId="0" borderId="0" xfId="2" applyNumberFormat="1" applyFont="1" applyBorder="1"/>
    <xf numFmtId="0" fontId="9" fillId="2" borderId="2" xfId="0" applyFont="1" applyFill="1" applyBorder="1"/>
    <xf numFmtId="166" fontId="9" fillId="2" borderId="0" xfId="2" applyNumberFormat="1" applyFont="1" applyFill="1" applyBorder="1"/>
    <xf numFmtId="0" fontId="10" fillId="0" borderId="0" xfId="0" applyFont="1"/>
    <xf numFmtId="164" fontId="5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166" fontId="5" fillId="0" borderId="0" xfId="0" applyNumberFormat="1" applyFont="1"/>
    <xf numFmtId="0" fontId="7" fillId="0" borderId="0" xfId="0" applyFont="1" applyAlignment="1">
      <alignment horizontal="left"/>
    </xf>
  </cellXfs>
  <cellStyles count="4">
    <cellStyle name="Komma" xfId="2" builtinId="3"/>
    <cellStyle name="Normal" xfId="0" builtinId="0"/>
    <cellStyle name="Normal 2" xfId="1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133350</xdr:rowOff>
    </xdr:from>
    <xdr:to>
      <xdr:col>5</xdr:col>
      <xdr:colOff>0</xdr:colOff>
      <xdr:row>1</xdr:row>
      <xdr:rowOff>412750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33350"/>
          <a:ext cx="1905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tabSelected="1" zoomScaleNormal="100" workbookViewId="0">
      <selection activeCell="M38" sqref="M37:M38"/>
    </sheetView>
  </sheetViews>
  <sheetFormatPr baseColWidth="10" defaultRowHeight="12.75" x14ac:dyDescent="0.2"/>
  <cols>
    <col min="1" max="1" width="42.140625" style="1" customWidth="1"/>
    <col min="2" max="2" width="20.7109375" style="1" customWidth="1"/>
    <col min="3" max="3" width="14.28515625" style="1" customWidth="1"/>
    <col min="4" max="4" width="18.5703125" style="1" customWidth="1"/>
    <col min="5" max="5" width="14.7109375" style="1" customWidth="1"/>
    <col min="6" max="7" width="18.5703125" style="1" customWidth="1"/>
    <col min="8" max="16384" width="11.42578125" style="1"/>
  </cols>
  <sheetData>
    <row r="1" spans="1:14" ht="18" x14ac:dyDescent="0.25">
      <c r="A1" s="8"/>
    </row>
    <row r="2" spans="1:14" s="2" customFormat="1" ht="39.75" customHeight="1" x14ac:dyDescent="0.35">
      <c r="A2" s="31" t="s">
        <v>45</v>
      </c>
      <c r="B2" s="31"/>
      <c r="C2" s="31"/>
      <c r="D2" s="31"/>
    </row>
    <row r="3" spans="1:14" s="2" customFormat="1" ht="30.75" customHeight="1" x14ac:dyDescent="0.25">
      <c r="A3" s="3"/>
      <c r="B3" s="3"/>
      <c r="C3" s="3"/>
      <c r="D3" s="3"/>
    </row>
    <row r="4" spans="1:14" ht="25.5" x14ac:dyDescent="0.2">
      <c r="A4" s="7"/>
      <c r="B4" s="19" t="s">
        <v>49</v>
      </c>
      <c r="C4" s="20" t="s">
        <v>50</v>
      </c>
      <c r="D4" s="19" t="s">
        <v>46</v>
      </c>
      <c r="E4" s="19" t="s">
        <v>47</v>
      </c>
      <c r="F4" s="19" t="s">
        <v>48</v>
      </c>
      <c r="G4" s="19" t="s">
        <v>51</v>
      </c>
    </row>
    <row r="6" spans="1:14" x14ac:dyDescent="0.2">
      <c r="A6" s="2" t="s">
        <v>0</v>
      </c>
      <c r="B6" s="9"/>
      <c r="C6" s="9"/>
      <c r="D6" s="9"/>
      <c r="E6" s="9"/>
    </row>
    <row r="7" spans="1:14" x14ac:dyDescent="0.2">
      <c r="A7" s="1" t="s">
        <v>1</v>
      </c>
      <c r="B7" s="15">
        <v>440354</v>
      </c>
      <c r="C7" s="15">
        <v>454255</v>
      </c>
      <c r="D7" s="15">
        <v>466055</v>
      </c>
      <c r="E7" s="15">
        <v>469070</v>
      </c>
      <c r="F7" s="15">
        <v>470570</v>
      </c>
      <c r="G7" s="15">
        <v>470570</v>
      </c>
    </row>
    <row r="8" spans="1:14" x14ac:dyDescent="0.2">
      <c r="A8" s="1" t="s">
        <v>2</v>
      </c>
      <c r="B8" s="15">
        <v>725825</v>
      </c>
      <c r="C8" s="15">
        <v>578162</v>
      </c>
      <c r="D8" s="15">
        <v>592157</v>
      </c>
      <c r="E8" s="15">
        <v>626679</v>
      </c>
      <c r="F8" s="15">
        <v>656263</v>
      </c>
      <c r="G8" s="15">
        <v>668646</v>
      </c>
    </row>
    <row r="9" spans="1:14" x14ac:dyDescent="0.2">
      <c r="A9" s="1" t="s">
        <v>3</v>
      </c>
      <c r="B9" s="15">
        <v>1076276</v>
      </c>
      <c r="C9" s="15">
        <v>693288</v>
      </c>
      <c r="D9" s="15">
        <v>713636</v>
      </c>
      <c r="E9" s="15">
        <v>713983</v>
      </c>
      <c r="F9" s="15">
        <v>713983</v>
      </c>
      <c r="G9" s="15">
        <v>713983</v>
      </c>
    </row>
    <row r="10" spans="1:14" x14ac:dyDescent="0.2">
      <c r="A10" s="1" t="s">
        <v>4</v>
      </c>
      <c r="B10" s="15">
        <v>1844101</v>
      </c>
      <c r="C10" s="15">
        <v>2024000</v>
      </c>
      <c r="D10" s="15">
        <v>2223100</v>
      </c>
      <c r="E10" s="15">
        <v>2246600</v>
      </c>
      <c r="F10" s="15">
        <v>2243000</v>
      </c>
      <c r="G10" s="15">
        <v>2248100</v>
      </c>
    </row>
    <row r="11" spans="1:14" x14ac:dyDescent="0.2">
      <c r="A11" s="1" t="s">
        <v>5</v>
      </c>
      <c r="B11" s="15">
        <v>264432</v>
      </c>
      <c r="C11" s="15">
        <v>351815</v>
      </c>
      <c r="D11" s="15">
        <v>306515</v>
      </c>
      <c r="E11" s="15">
        <v>282115</v>
      </c>
      <c r="F11" s="15">
        <v>260115</v>
      </c>
      <c r="G11" s="15">
        <v>228215</v>
      </c>
    </row>
    <row r="12" spans="1:14" x14ac:dyDescent="0.2">
      <c r="A12" s="1" t="s">
        <v>6</v>
      </c>
      <c r="B12" s="15">
        <v>49263</v>
      </c>
      <c r="C12" s="15">
        <v>37365</v>
      </c>
      <c r="D12" s="15">
        <v>36040</v>
      </c>
      <c r="E12" s="15">
        <v>27040</v>
      </c>
      <c r="F12" s="15">
        <v>22340</v>
      </c>
      <c r="G12" s="15">
        <v>22340</v>
      </c>
    </row>
    <row r="13" spans="1:14" x14ac:dyDescent="0.2">
      <c r="A13" s="1" t="s">
        <v>7</v>
      </c>
      <c r="B13" s="15">
        <v>5058582</v>
      </c>
      <c r="C13" s="15">
        <v>4980000</v>
      </c>
      <c r="D13" s="15">
        <v>4998000</v>
      </c>
      <c r="E13" s="15">
        <v>5029000</v>
      </c>
      <c r="F13" s="15">
        <v>5067000</v>
      </c>
      <c r="G13" s="15">
        <v>5110000</v>
      </c>
    </row>
    <row r="14" spans="1:14" x14ac:dyDescent="0.2">
      <c r="A14" s="1" t="s">
        <v>8</v>
      </c>
      <c r="B14" s="15">
        <v>312746</v>
      </c>
      <c r="C14" s="15">
        <v>328000</v>
      </c>
      <c r="D14" s="15">
        <v>269000</v>
      </c>
      <c r="E14" s="15">
        <v>276500</v>
      </c>
      <c r="F14" s="15">
        <v>291500</v>
      </c>
      <c r="G14" s="15">
        <v>291500</v>
      </c>
      <c r="K14" s="29"/>
    </row>
    <row r="15" spans="1:14" x14ac:dyDescent="0.2">
      <c r="A15" s="2" t="s">
        <v>9</v>
      </c>
      <c r="B15" s="17">
        <f>SUM(B7:B14)</f>
        <v>9771579</v>
      </c>
      <c r="C15" s="17">
        <f>SUM(C7:C14)</f>
        <v>9446885</v>
      </c>
      <c r="D15" s="17">
        <f>SUM(D7:D14)</f>
        <v>9604503</v>
      </c>
      <c r="E15" s="17">
        <f>SUM(E7:E14)</f>
        <v>9670987</v>
      </c>
      <c r="F15" s="17">
        <f t="shared" ref="F15:G15" si="0">SUM(F7:F14)</f>
        <v>9724771</v>
      </c>
      <c r="G15" s="17">
        <f t="shared" si="0"/>
        <v>9753354</v>
      </c>
      <c r="J15" s="28"/>
      <c r="K15" s="28"/>
      <c r="L15" s="28"/>
      <c r="M15" s="28"/>
      <c r="N15" s="28"/>
    </row>
    <row r="16" spans="1:14" s="2" customFormat="1" x14ac:dyDescent="0.2">
      <c r="A16" s="1"/>
      <c r="B16" s="17"/>
      <c r="C16" s="17"/>
      <c r="D16" s="17"/>
      <c r="E16" s="17"/>
      <c r="F16" s="18"/>
      <c r="G16" s="18"/>
      <c r="J16" s="30"/>
      <c r="K16" s="30"/>
      <c r="L16" s="30"/>
      <c r="M16" s="30"/>
      <c r="N16" s="30"/>
    </row>
    <row r="17" spans="1:14" x14ac:dyDescent="0.2">
      <c r="A17" s="2" t="s">
        <v>10</v>
      </c>
      <c r="B17" s="17"/>
      <c r="C17" s="17"/>
      <c r="D17" s="17"/>
      <c r="E17" s="15"/>
      <c r="F17" s="16"/>
      <c r="G17" s="16"/>
    </row>
    <row r="18" spans="1:14" x14ac:dyDescent="0.2">
      <c r="A18" s="1" t="s">
        <v>11</v>
      </c>
      <c r="B18" s="15">
        <v>4148777</v>
      </c>
      <c r="C18" s="15">
        <v>4203326</v>
      </c>
      <c r="D18" s="15">
        <v>4276291</v>
      </c>
      <c r="E18" s="15">
        <v>4247397</v>
      </c>
      <c r="F18" s="15">
        <v>4209590</v>
      </c>
      <c r="G18" s="15">
        <v>4184645</v>
      </c>
    </row>
    <row r="19" spans="1:14" x14ac:dyDescent="0.2">
      <c r="A19" s="1" t="s">
        <v>12</v>
      </c>
      <c r="B19" s="15">
        <v>1102250</v>
      </c>
      <c r="C19" s="15">
        <v>1143587</v>
      </c>
      <c r="D19" s="15">
        <v>1136051</v>
      </c>
      <c r="E19" s="15">
        <v>1140102</v>
      </c>
      <c r="F19" s="15">
        <v>1142829</v>
      </c>
      <c r="G19" s="15">
        <v>1144694</v>
      </c>
    </row>
    <row r="20" spans="1:14" x14ac:dyDescent="0.2">
      <c r="A20" s="1" t="s">
        <v>13</v>
      </c>
      <c r="B20" s="15">
        <v>1111746</v>
      </c>
      <c r="C20" s="15">
        <v>1051364</v>
      </c>
      <c r="D20" s="15">
        <v>1089063</v>
      </c>
      <c r="E20" s="15">
        <v>1092752</v>
      </c>
      <c r="F20" s="15">
        <v>1083548</v>
      </c>
      <c r="G20" s="15">
        <v>1082007</v>
      </c>
    </row>
    <row r="21" spans="1:14" x14ac:dyDescent="0.2">
      <c r="A21" s="1" t="s">
        <v>14</v>
      </c>
      <c r="B21" s="15">
        <v>1906549</v>
      </c>
      <c r="C21" s="15">
        <v>1835028</v>
      </c>
      <c r="D21" s="15">
        <v>1872420</v>
      </c>
      <c r="E21" s="15">
        <v>1894557</v>
      </c>
      <c r="F21" s="15">
        <v>1922074</v>
      </c>
      <c r="G21" s="15">
        <v>1936779</v>
      </c>
    </row>
    <row r="22" spans="1:14" x14ac:dyDescent="0.2">
      <c r="A22" s="1" t="s">
        <v>15</v>
      </c>
      <c r="B22" s="15">
        <v>933448</v>
      </c>
      <c r="C22" s="15">
        <v>948161</v>
      </c>
      <c r="D22" s="15">
        <v>955547</v>
      </c>
      <c r="E22" s="15">
        <v>954777</v>
      </c>
      <c r="F22" s="15">
        <v>969477</v>
      </c>
      <c r="G22" s="15">
        <v>980177</v>
      </c>
    </row>
    <row r="23" spans="1:14" x14ac:dyDescent="0.2">
      <c r="A23" s="1" t="s">
        <v>16</v>
      </c>
      <c r="B23" s="15">
        <v>341607</v>
      </c>
      <c r="C23" s="15">
        <v>389767</v>
      </c>
      <c r="D23" s="15">
        <v>392094</v>
      </c>
      <c r="E23" s="15">
        <v>394204</v>
      </c>
      <c r="F23" s="15">
        <v>396112</v>
      </c>
      <c r="G23" s="15">
        <v>397981</v>
      </c>
    </row>
    <row r="24" spans="1:14" s="2" customFormat="1" x14ac:dyDescent="0.2">
      <c r="A24" s="1" t="s">
        <v>17</v>
      </c>
      <c r="B24" s="15">
        <v>-107335</v>
      </c>
      <c r="C24" s="15">
        <v>-49463</v>
      </c>
      <c r="D24" s="15">
        <v>-49463</v>
      </c>
      <c r="E24" s="15">
        <v>-49463</v>
      </c>
      <c r="F24" s="15">
        <v>-49463</v>
      </c>
      <c r="G24" s="15">
        <v>-49463</v>
      </c>
    </row>
    <row r="25" spans="1:14" x14ac:dyDescent="0.2">
      <c r="A25" s="2" t="s">
        <v>18</v>
      </c>
      <c r="B25" s="17">
        <f>SUM(B18:B24)</f>
        <v>9437042</v>
      </c>
      <c r="C25" s="17">
        <f>SUM(C18:C24)</f>
        <v>9521770</v>
      </c>
      <c r="D25" s="17">
        <f>SUM(D18:D24)</f>
        <v>9672003</v>
      </c>
      <c r="E25" s="17">
        <f>SUM(E18:E24)</f>
        <v>9674326</v>
      </c>
      <c r="F25" s="17">
        <f t="shared" ref="F25:G25" si="1">SUM(F18:F24)</f>
        <v>9674167</v>
      </c>
      <c r="G25" s="17">
        <f t="shared" si="1"/>
        <v>9676820</v>
      </c>
      <c r="K25" s="29"/>
    </row>
    <row r="26" spans="1:14" s="2" customFormat="1" x14ac:dyDescent="0.2">
      <c r="A26" s="1"/>
      <c r="B26" s="12"/>
      <c r="C26" s="12"/>
      <c r="D26" s="12"/>
      <c r="E26" s="12"/>
      <c r="F26" s="12"/>
      <c r="G26" s="12"/>
      <c r="J26" s="27"/>
      <c r="K26" s="27"/>
      <c r="L26" s="27"/>
      <c r="M26" s="27"/>
      <c r="N26" s="27"/>
    </row>
    <row r="27" spans="1:14" x14ac:dyDescent="0.2">
      <c r="A27" s="7" t="s">
        <v>19</v>
      </c>
      <c r="B27" s="10">
        <f>+B15-B25</f>
        <v>334537</v>
      </c>
      <c r="C27" s="10">
        <f>+C15-C25</f>
        <v>-74885</v>
      </c>
      <c r="D27" s="10">
        <f>+D15-D25</f>
        <v>-67500</v>
      </c>
      <c r="E27" s="10">
        <f>+E15-E25</f>
        <v>-3339</v>
      </c>
      <c r="F27" s="10">
        <f t="shared" ref="F27:G27" si="2">+F15-F25</f>
        <v>50604</v>
      </c>
      <c r="G27" s="10">
        <f t="shared" si="2"/>
        <v>76534</v>
      </c>
      <c r="J27" s="21"/>
      <c r="K27" s="21"/>
      <c r="L27" s="21"/>
      <c r="M27" s="21"/>
      <c r="N27" s="21"/>
    </row>
    <row r="28" spans="1:14" x14ac:dyDescent="0.2">
      <c r="B28" s="11"/>
      <c r="C28" s="11"/>
      <c r="D28" s="11"/>
      <c r="E28" s="9"/>
    </row>
    <row r="29" spans="1:14" s="2" customFormat="1" x14ac:dyDescent="0.2">
      <c r="A29" s="1"/>
      <c r="B29" s="9"/>
      <c r="C29" s="9"/>
      <c r="D29" s="9"/>
      <c r="E29" s="12"/>
    </row>
    <row r="30" spans="1:14" x14ac:dyDescent="0.2">
      <c r="A30" s="2" t="s">
        <v>20</v>
      </c>
      <c r="B30" s="12"/>
      <c r="C30" s="12"/>
      <c r="D30" s="12"/>
      <c r="E30" s="9"/>
    </row>
    <row r="31" spans="1:14" x14ac:dyDescent="0.2">
      <c r="A31" s="1" t="s">
        <v>37</v>
      </c>
      <c r="B31" s="9">
        <v>384628</v>
      </c>
      <c r="C31" s="9">
        <v>410302</v>
      </c>
      <c r="D31" s="9">
        <v>392245</v>
      </c>
      <c r="E31" s="9">
        <v>440294</v>
      </c>
      <c r="F31" s="9">
        <v>477834</v>
      </c>
      <c r="G31" s="9">
        <v>501862</v>
      </c>
    </row>
    <row r="32" spans="1:14" x14ac:dyDescent="0.2">
      <c r="A32" s="1" t="s">
        <v>43</v>
      </c>
      <c r="B32" s="9">
        <v>1650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17" s="2" customFormat="1" x14ac:dyDescent="0.2">
      <c r="A33" s="1" t="s">
        <v>21</v>
      </c>
      <c r="B33" s="9">
        <v>14073</v>
      </c>
      <c r="C33" s="9">
        <v>28644</v>
      </c>
      <c r="D33" s="9">
        <v>29661</v>
      </c>
      <c r="E33" s="9">
        <v>31661</v>
      </c>
      <c r="F33" s="9">
        <v>31661</v>
      </c>
      <c r="G33" s="9">
        <v>31661</v>
      </c>
    </row>
    <row r="34" spans="1:17" x14ac:dyDescent="0.2">
      <c r="A34" s="2" t="s">
        <v>22</v>
      </c>
      <c r="B34" s="12">
        <f>SUM(B31:B33)</f>
        <v>400351</v>
      </c>
      <c r="C34" s="12">
        <f>SUM(C31:C33)</f>
        <v>438946</v>
      </c>
      <c r="D34" s="12">
        <f>SUM(D31:D33)</f>
        <v>421906</v>
      </c>
      <c r="E34" s="12">
        <f>SUM(E31:E33)</f>
        <v>471955</v>
      </c>
      <c r="F34" s="12">
        <f t="shared" ref="F34:G34" si="3">SUM(F31:F33)</f>
        <v>509495</v>
      </c>
      <c r="G34" s="12">
        <f t="shared" si="3"/>
        <v>533523</v>
      </c>
    </row>
    <row r="35" spans="1:17" s="2" customFormat="1" x14ac:dyDescent="0.2">
      <c r="A35" s="1"/>
      <c r="B35" s="12"/>
      <c r="C35" s="12"/>
      <c r="D35" s="12"/>
      <c r="E35" s="12"/>
    </row>
    <row r="36" spans="1:17" x14ac:dyDescent="0.2">
      <c r="A36" s="2" t="s">
        <v>23</v>
      </c>
      <c r="B36" s="12"/>
      <c r="C36" s="12"/>
      <c r="D36" s="12"/>
      <c r="E36" s="12"/>
    </row>
    <row r="37" spans="1:17" x14ac:dyDescent="0.2">
      <c r="A37" s="1" t="s">
        <v>40</v>
      </c>
      <c r="B37" s="9">
        <v>256591</v>
      </c>
      <c r="C37" s="9">
        <v>242878</v>
      </c>
      <c r="D37" s="9">
        <v>237422</v>
      </c>
      <c r="E37" s="9">
        <v>262725</v>
      </c>
      <c r="F37" s="9">
        <v>295589</v>
      </c>
      <c r="G37" s="9">
        <v>312285</v>
      </c>
    </row>
    <row r="38" spans="1:17" x14ac:dyDescent="0.2">
      <c r="A38" s="1" t="s">
        <v>44</v>
      </c>
      <c r="B38" s="9">
        <v>13267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N38" s="22"/>
      <c r="O38" s="22"/>
      <c r="P38" s="22"/>
      <c r="Q38" s="22"/>
    </row>
    <row r="39" spans="1:17" x14ac:dyDescent="0.2">
      <c r="A39" s="1" t="s">
        <v>38</v>
      </c>
      <c r="B39" s="9">
        <v>320632</v>
      </c>
      <c r="C39" s="9">
        <v>337847</v>
      </c>
      <c r="D39" s="9">
        <v>352723</v>
      </c>
      <c r="E39" s="9">
        <v>374190</v>
      </c>
      <c r="F39" s="9">
        <v>394778</v>
      </c>
      <c r="G39" s="9">
        <v>415598</v>
      </c>
    </row>
    <row r="40" spans="1:17" s="2" customFormat="1" x14ac:dyDescent="0.2">
      <c r="A40" s="1" t="s">
        <v>24</v>
      </c>
      <c r="B40" s="9">
        <v>1673</v>
      </c>
      <c r="C40" s="9">
        <v>1230</v>
      </c>
      <c r="D40" s="9">
        <v>1230</v>
      </c>
      <c r="E40" s="9">
        <v>1230</v>
      </c>
      <c r="F40" s="9">
        <v>1230</v>
      </c>
      <c r="G40" s="9">
        <v>1230</v>
      </c>
    </row>
    <row r="41" spans="1:17" x14ac:dyDescent="0.2">
      <c r="A41" s="2" t="s">
        <v>25</v>
      </c>
      <c r="B41" s="12">
        <f>SUM(B37:B40)+1</f>
        <v>592164</v>
      </c>
      <c r="C41" s="12">
        <f>SUM(C37:C40)</f>
        <v>581955</v>
      </c>
      <c r="D41" s="12">
        <f>SUM(D37:D40)</f>
        <v>591375</v>
      </c>
      <c r="E41" s="12">
        <f>SUM(E37:E40)</f>
        <v>638145</v>
      </c>
      <c r="F41" s="12">
        <f t="shared" ref="F41:G41" si="4">SUM(F37:F40)</f>
        <v>691597</v>
      </c>
      <c r="G41" s="12">
        <f t="shared" si="4"/>
        <v>729113</v>
      </c>
    </row>
    <row r="42" spans="1:17" s="2" customFormat="1" x14ac:dyDescent="0.2">
      <c r="A42" s="1"/>
      <c r="B42" s="12"/>
      <c r="C42" s="12"/>
      <c r="D42" s="12"/>
      <c r="E42" s="12"/>
      <c r="F42" s="12"/>
      <c r="G42" s="12"/>
    </row>
    <row r="43" spans="1:17" x14ac:dyDescent="0.2">
      <c r="A43" s="2" t="s">
        <v>26</v>
      </c>
      <c r="B43" s="12">
        <f>+B34-B41</f>
        <v>-191813</v>
      </c>
      <c r="C43" s="12">
        <f>+C34-C41</f>
        <v>-143009</v>
      </c>
      <c r="D43" s="12">
        <f>+D34-D41</f>
        <v>-169469</v>
      </c>
      <c r="E43" s="12">
        <f>+E34-E41</f>
        <v>-166190</v>
      </c>
      <c r="F43" s="12">
        <f t="shared" ref="F43:G43" si="5">+F34-F41</f>
        <v>-182102</v>
      </c>
      <c r="G43" s="12">
        <f t="shared" si="5"/>
        <v>-195590</v>
      </c>
    </row>
    <row r="44" spans="1:17" x14ac:dyDescent="0.2">
      <c r="B44" s="12"/>
      <c r="C44" s="12"/>
      <c r="D44" s="12"/>
      <c r="E44" s="12"/>
      <c r="F44" s="12"/>
      <c r="G44" s="12"/>
    </row>
    <row r="45" spans="1:17" x14ac:dyDescent="0.2">
      <c r="A45" s="1" t="s">
        <v>27</v>
      </c>
      <c r="B45" s="9">
        <v>341607</v>
      </c>
      <c r="C45" s="9">
        <v>389767</v>
      </c>
      <c r="D45" s="9">
        <v>392097</v>
      </c>
      <c r="E45" s="9">
        <v>394207</v>
      </c>
      <c r="F45" s="9">
        <v>396115</v>
      </c>
      <c r="G45" s="9">
        <v>397983</v>
      </c>
    </row>
    <row r="46" spans="1:17" s="2" customFormat="1" x14ac:dyDescent="0.2">
      <c r="A46" s="1"/>
      <c r="B46" s="9"/>
      <c r="C46" s="9"/>
      <c r="D46" s="9"/>
      <c r="E46" s="9"/>
      <c r="F46" s="9"/>
      <c r="G46" s="9"/>
    </row>
    <row r="47" spans="1:17" x14ac:dyDescent="0.2">
      <c r="A47" s="7" t="s">
        <v>28</v>
      </c>
      <c r="B47" s="10">
        <f>+B27+B43+B45</f>
        <v>484331</v>
      </c>
      <c r="C47" s="10">
        <f t="shared" ref="C47:G47" si="6">+C27+C43+C45</f>
        <v>171873</v>
      </c>
      <c r="D47" s="10">
        <f t="shared" si="6"/>
        <v>155128</v>
      </c>
      <c r="E47" s="10">
        <f t="shared" si="6"/>
        <v>224678</v>
      </c>
      <c r="F47" s="10">
        <f t="shared" si="6"/>
        <v>264617</v>
      </c>
      <c r="G47" s="10">
        <f t="shared" si="6"/>
        <v>278927</v>
      </c>
    </row>
    <row r="48" spans="1:17" s="26" customFormat="1" x14ac:dyDescent="0.2">
      <c r="A48" s="24" t="s">
        <v>52</v>
      </c>
      <c r="B48" s="25">
        <f>+B47/B15</f>
        <v>4.9565274967331277E-2</v>
      </c>
      <c r="C48" s="25">
        <f>+C47/C15</f>
        <v>1.8193616202589531E-2</v>
      </c>
      <c r="D48" s="25">
        <f>+D47/D15</f>
        <v>1.6151590561219044E-2</v>
      </c>
      <c r="E48" s="25">
        <f t="shared" ref="E48:G48" si="7">+E47/E15</f>
        <v>2.3232168547015937E-2</v>
      </c>
      <c r="F48" s="25">
        <f t="shared" si="7"/>
        <v>2.7210615036590578E-2</v>
      </c>
      <c r="G48" s="25">
        <f t="shared" si="7"/>
        <v>2.859805970335948E-2</v>
      </c>
    </row>
    <row r="49" spans="1:13" x14ac:dyDescent="0.2">
      <c r="B49" s="11"/>
      <c r="C49" s="11"/>
      <c r="D49" s="23"/>
      <c r="E49" s="23"/>
      <c r="F49" s="23"/>
      <c r="G49" s="23"/>
    </row>
    <row r="50" spans="1:13" x14ac:dyDescent="0.2">
      <c r="A50" s="2" t="s">
        <v>29</v>
      </c>
      <c r="B50" s="12"/>
      <c r="C50" s="12"/>
      <c r="D50" s="12"/>
      <c r="E50" s="12"/>
    </row>
    <row r="51" spans="1:13" x14ac:dyDescent="0.2">
      <c r="A51" s="1" t="s">
        <v>30</v>
      </c>
      <c r="B51" s="9">
        <v>149678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J51" s="14"/>
      <c r="K51" s="14"/>
      <c r="L51" s="14"/>
      <c r="M51" s="14"/>
    </row>
    <row r="52" spans="1:13" x14ac:dyDescent="0.2">
      <c r="A52" s="1" t="s">
        <v>31</v>
      </c>
      <c r="B52" s="9">
        <v>49273</v>
      </c>
      <c r="C52" s="9">
        <v>0</v>
      </c>
      <c r="D52" s="9">
        <v>1200</v>
      </c>
      <c r="E52" s="9">
        <v>1200</v>
      </c>
      <c r="F52" s="9">
        <v>1200</v>
      </c>
      <c r="G52" s="9">
        <v>1200</v>
      </c>
    </row>
    <row r="53" spans="1:13" x14ac:dyDescent="0.2">
      <c r="A53" s="1" t="s">
        <v>32</v>
      </c>
      <c r="B53" s="9">
        <v>67548</v>
      </c>
      <c r="C53" s="9">
        <v>11862</v>
      </c>
      <c r="D53" s="9">
        <v>30280</v>
      </c>
      <c r="E53" s="9">
        <v>17683</v>
      </c>
      <c r="F53" s="9">
        <v>9137</v>
      </c>
      <c r="G53" s="9">
        <v>8810</v>
      </c>
    </row>
    <row r="54" spans="1:13" x14ac:dyDescent="0.2">
      <c r="A54" s="2" t="s">
        <v>33</v>
      </c>
      <c r="B54" s="12">
        <f>SUM(B51:B53)-1</f>
        <v>266498</v>
      </c>
      <c r="C54" s="12">
        <f>SUM(C51:C53)</f>
        <v>11862</v>
      </c>
      <c r="D54" s="12">
        <f>SUM(D51:D53)</f>
        <v>31480</v>
      </c>
      <c r="E54" s="12">
        <f>SUM(E51:E53)</f>
        <v>18883</v>
      </c>
      <c r="F54" s="12">
        <f t="shared" ref="F54:G54" si="8">SUM(F51:F53)</f>
        <v>10337</v>
      </c>
      <c r="G54" s="12">
        <f t="shared" si="8"/>
        <v>10010</v>
      </c>
    </row>
    <row r="55" spans="1:13" x14ac:dyDescent="0.2">
      <c r="B55" s="12"/>
      <c r="C55" s="12"/>
      <c r="D55" s="12"/>
      <c r="E55" s="12"/>
    </row>
    <row r="56" spans="1:13" x14ac:dyDescent="0.2">
      <c r="A56" s="1" t="s">
        <v>34</v>
      </c>
      <c r="B56" s="9">
        <v>205874</v>
      </c>
      <c r="C56" s="9">
        <v>152690</v>
      </c>
      <c r="D56" s="9">
        <v>186608</v>
      </c>
      <c r="E56" s="9">
        <v>243561</v>
      </c>
      <c r="F56" s="9">
        <v>274954</v>
      </c>
      <c r="G56" s="9">
        <v>288689</v>
      </c>
    </row>
    <row r="57" spans="1:13" x14ac:dyDescent="0.2">
      <c r="A57" s="1" t="s">
        <v>35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13" x14ac:dyDescent="0.2">
      <c r="A58" s="1" t="s">
        <v>41</v>
      </c>
      <c r="B58" s="9">
        <v>291096</v>
      </c>
      <c r="C58" s="9">
        <v>29630</v>
      </c>
      <c r="D58" s="9">
        <v>0</v>
      </c>
      <c r="E58" s="9">
        <v>0</v>
      </c>
      <c r="F58" s="9">
        <v>0</v>
      </c>
      <c r="G58" s="9">
        <v>0</v>
      </c>
    </row>
    <row r="59" spans="1:13" x14ac:dyDescent="0.2">
      <c r="A59" s="1" t="s">
        <v>42</v>
      </c>
      <c r="B59" s="9">
        <v>94476</v>
      </c>
      <c r="C59" s="9">
        <v>1415</v>
      </c>
      <c r="D59" s="9">
        <v>0</v>
      </c>
      <c r="E59" s="9">
        <v>0</v>
      </c>
      <c r="F59" s="9">
        <v>0</v>
      </c>
      <c r="G59" s="9">
        <v>248</v>
      </c>
    </row>
    <row r="60" spans="1:13" x14ac:dyDescent="0.2">
      <c r="A60" s="6" t="s">
        <v>36</v>
      </c>
      <c r="B60" s="13">
        <f>SUM(B56:B59)+1</f>
        <v>591447</v>
      </c>
      <c r="C60" s="13">
        <f>SUM(C56:C59)</f>
        <v>183735</v>
      </c>
      <c r="D60" s="13">
        <f>SUM(D56:D59)</f>
        <v>186608</v>
      </c>
      <c r="E60" s="13">
        <f>SUM(E56:E59)</f>
        <v>243561</v>
      </c>
      <c r="F60" s="13">
        <f t="shared" ref="F60:G60" si="9">SUM(F56:F59)</f>
        <v>274954</v>
      </c>
      <c r="G60" s="13">
        <f t="shared" si="9"/>
        <v>288937</v>
      </c>
    </row>
    <row r="61" spans="1:13" x14ac:dyDescent="0.2">
      <c r="B61" s="11"/>
      <c r="C61" s="11"/>
      <c r="D61" s="11"/>
      <c r="E61" s="11"/>
      <c r="F61" s="11"/>
      <c r="G61" s="11"/>
    </row>
    <row r="62" spans="1:13" s="2" customFormat="1" x14ac:dyDescent="0.2">
      <c r="A62" s="1"/>
      <c r="B62" s="9"/>
      <c r="C62" s="9"/>
      <c r="D62" s="9"/>
      <c r="E62" s="9"/>
      <c r="F62" s="9"/>
      <c r="G62" s="9"/>
    </row>
    <row r="63" spans="1:13" x14ac:dyDescent="0.2">
      <c r="A63" s="7" t="s">
        <v>39</v>
      </c>
      <c r="B63" s="10">
        <f>+B47+B54-B60+1</f>
        <v>159383</v>
      </c>
      <c r="C63" s="10">
        <f>+C47+C54-C60</f>
        <v>0</v>
      </c>
      <c r="D63" s="10">
        <f>+D47+D54-D60</f>
        <v>0</v>
      </c>
      <c r="E63" s="10">
        <f>+E47+E54-E60</f>
        <v>0</v>
      </c>
      <c r="F63" s="10">
        <f>+F47+F54-F60</f>
        <v>0</v>
      </c>
      <c r="G63" s="10">
        <f>+G47+G54-G60</f>
        <v>0</v>
      </c>
    </row>
    <row r="64" spans="1:13" x14ac:dyDescent="0.2">
      <c r="B64" s="5"/>
      <c r="C64" s="5"/>
      <c r="D64" s="5"/>
    </row>
    <row r="65" spans="2:4" x14ac:dyDescent="0.2">
      <c r="B65" s="4"/>
      <c r="C65" s="4"/>
      <c r="D65" s="4"/>
    </row>
    <row r="66" spans="2:4" x14ac:dyDescent="0.2">
      <c r="B66" s="4"/>
    </row>
  </sheetData>
  <mergeCells count="1">
    <mergeCell ref="A2:D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 alignWithMargins="0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Hovedoversikt drift</vt:lpstr>
      <vt:lpstr>'Hovedoversikt drift'!Utskriftsområde</vt:lpstr>
      <vt:lpstr>'Hovedoversikt drift'!Utskriftstitler</vt:lpstr>
    </vt:vector>
  </TitlesOfParts>
  <Company>Stavanger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sk16524</dc:creator>
  <cp:lastModifiedBy>Sami U. Munawar</cp:lastModifiedBy>
  <cp:lastPrinted>2017-10-20T06:05:03Z</cp:lastPrinted>
  <dcterms:created xsi:type="dcterms:W3CDTF">2008-01-24T09:05:49Z</dcterms:created>
  <dcterms:modified xsi:type="dcterms:W3CDTF">2017-10-26T08:01:48Z</dcterms:modified>
</cp:coreProperties>
</file>